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DIAGNÓSTICO" sheetId="2" state="visible" r:id="rId4"/>
    <sheet name="Listas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Iván Agar Mendoza</author>
  </authors>
  <commentList>
    <comment ref="A14" authorId="0">
      <text>
        <r>
          <rPr>
            <sz val="10"/>
            <rFont val="Arial"/>
            <family val="2"/>
          </rPr>
          <t xml:space="preserve">Si no tienes a una persona que se encarge exclusivamente de la recepción, utiliza a aquella persona que se encarga de ella cuando debe, o establece un redondeo sobre la cantidad de minutos/horas que pierden en total aquellas personas para atender a los clientes.
Para ello, puedes usar decimales.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0</xdr:colOff>
                <xdr:row>12</xdr:row>
                <xdr:rowOff>6</xdr:rowOff>
              </xdr:from>
              <xdr:to>
                <xdr:col>4</xdr:col>
                <xdr:colOff>2</xdr:colOff>
                <xdr:row>18</xdr:row>
                <xdr:rowOff>7</xdr:rowOff>
              </xdr:to>
            </anchor>
          </commentPr>
        </mc:Choice>
        <mc:Fallback/>
      </mc:AlternateContent>
    </comment>
    <comment ref="A34" authorId="0">
      <text>
        <r>
          <rPr>
            <sz val="10"/>
            <rFont val="Arial"/>
            <family val="2"/>
          </rPr>
          <t xml:space="preserve">Utiliza la media aritmética:
Suma del número de horas totales / Cantidad de recepcionistas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0</xdr:colOff>
                <xdr:row>32</xdr:row>
                <xdr:rowOff>6</xdr:rowOff>
              </xdr:from>
              <xdr:to>
                <xdr:col>2</xdr:col>
                <xdr:colOff>59</xdr:colOff>
                <xdr:row>35</xdr:row>
                <xdr:rowOff>8</xdr:rowOff>
              </xdr:to>
            </anchor>
          </commentPr>
        </mc:Choice>
        <mc:Fallback/>
      </mc:AlternateContent>
    </comment>
    <comment ref="B52" authorId="0">
      <text>
        <r>
          <rPr>
            <sz val="10"/>
            <rFont val="Arial"/>
            <family val="2"/>
          </rPr>
          <t xml:space="preserve">https://www.marketbetter.ai/blog/speed-to-lead-guide/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14</xdr:colOff>
                <xdr:row>50</xdr:row>
                <xdr:rowOff>6</xdr:rowOff>
              </xdr:from>
              <xdr:to>
                <xdr:col>5</xdr:col>
                <xdr:colOff>51</xdr:colOff>
                <xdr:row>51</xdr:row>
                <xdr:rowOff>9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Iván Agar Mendoza</author>
  </authors>
  <commentList>
    <comment ref="A4" authorId="0">
      <text>
        <r>
          <rPr>
            <sz val="10"/>
            <rFont val="Arial"/>
            <family val="2"/>
          </rPr>
          <t xml:space="preserve">💡</t>
        </r>
        <r>
          <rPr>
            <sz val="10"/>
            <color rgb="FF000000"/>
            <rFont val="Aptos Narrow"/>
            <family val="0"/>
            <charset val="1"/>
          </rPr>
          <t xml:space="preserve">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Lógica del Módulo 1:</t>
        </r>
        <r>
          <rPr>
            <sz val="10"/>
            <color rgb="FF000000"/>
            <rFont val="Aptos Narrow"/>
            <family val="0"/>
            <charset val="1"/>
          </rPr>
          <t xml:space="preserve"> El impacto tiene dos capas. La primera es el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coste hundido real</t>
        </r>
        <r>
          <rPr>
            <sz val="10"/>
            <color rgb="FF000000"/>
            <rFont val="Aptos Narrow"/>
            <family val="0"/>
            <charset val="1"/>
          </rPr>
          <t xml:space="preserve">: pagas al especialista y mantienes el box aunque no atienda a nadie. La segunda es el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coste de oportunidad</t>
        </r>
        <r>
          <rPr>
            <sz val="10"/>
            <color rgb="FF000000"/>
            <rFont val="Aptos Narrow"/>
            <family val="0"/>
            <charset val="1"/>
          </rPr>
          <t xml:space="preserve">: el ingreso que esa hora vacía habría generado si hubiera una cita. Ambos se suman y se resta la penalización que (si existe) parcialmente te protege.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206</xdr:colOff>
                <xdr:row>2</xdr:row>
                <xdr:rowOff>6</xdr:rowOff>
              </xdr:from>
              <xdr:to>
                <xdr:col>10</xdr:col>
                <xdr:colOff>23</xdr:colOff>
                <xdr:row>10</xdr:row>
                <xdr:rowOff>9</xdr:rowOff>
              </xdr:to>
            </anchor>
          </commentPr>
        </mc:Choice>
        <mc:Fallback/>
      </mc:AlternateContent>
    </comment>
    <comment ref="A15" authorId="0">
      <text>
        <r>
          <rPr>
            <sz val="10"/>
            <rFont val="Arial"/>
            <family val="2"/>
          </rPr>
          <t xml:space="preserve">💡</t>
        </r>
        <r>
          <rPr>
            <sz val="10"/>
            <color rgb="FF000000"/>
            <rFont val="Aptos Narrow"/>
            <family val="0"/>
            <charset val="1"/>
          </rPr>
          <t xml:space="preserve">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Lógica del Módulo 2:</t>
        </r>
        <r>
          <rPr>
            <sz val="10"/>
            <color rgb="FF000000"/>
            <rFont val="Aptos Narrow"/>
            <family val="0"/>
            <charset val="1"/>
          </rPr>
          <t xml:space="preserve"> El tiempo tiene un precio de oportunidad doble. Cada hora que recepción dedica a confirmar citas o responder "¿tenéis parking?" es una hora que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no dedica a llamar al paciente que recibió un presupuesto de ortodoncia de 3.000€ hace tres días</t>
        </r>
        <r>
          <rPr>
            <sz val="10"/>
            <color rgb="FF000000"/>
            <rFont val="Aptos Narrow"/>
            <family val="0"/>
            <charset val="1"/>
          </rPr>
          <t xml:space="preserve">. La fórmula cuantifica exactamente cuánto dinero se escapa por ese gap de conversión.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206</xdr:colOff>
                <xdr:row>13</xdr:row>
                <xdr:rowOff>6</xdr:rowOff>
              </xdr:from>
              <xdr:to>
                <xdr:col>10</xdr:col>
                <xdr:colOff>23</xdr:colOff>
                <xdr:row>21</xdr:row>
                <xdr:rowOff>9</xdr:rowOff>
              </xdr:to>
            </anchor>
          </commentPr>
        </mc:Choice>
        <mc:Fallback/>
      </mc:AlternateContent>
    </comment>
    <comment ref="A28" authorId="0">
      <text>
        <r>
          <rPr>
            <sz val="10"/>
            <rFont val="Arial"/>
            <family val="2"/>
          </rPr>
          <t xml:space="preserve">💡</t>
        </r>
        <r>
          <rPr>
            <sz val="10"/>
            <color rgb="FF000000"/>
            <rFont val="Aptos Narrow"/>
            <family val="0"/>
            <charset val="1"/>
          </rPr>
          <t xml:space="preserve">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Lógica del Módulo 3:</t>
        </r>
        <r>
          <rPr>
            <sz val="10"/>
            <color rgb="FF000000"/>
            <rFont val="Aptos Narrow"/>
            <family val="0"/>
            <charset val="1"/>
          </rPr>
          <t xml:space="preserve"> La fórmula usa un condicional (SI) para aplicar la tasa de conversión correcta según el tiempo real de respuesta de la clínica. Si responden en &lt; 5 min, el daño es mínimo. Si superan los 5 minutos (como la mayoría), aplica la tasa baja y calcula la diferencia en leads y euros. La segunda parte penaliza adicionalmente la falta de respuesta automática fuera de horario.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14</xdr:colOff>
                <xdr:row>26</xdr:row>
                <xdr:rowOff>6</xdr:rowOff>
              </xdr:from>
              <xdr:to>
                <xdr:col>10</xdr:col>
                <xdr:colOff>14</xdr:colOff>
                <xdr:row>32</xdr:row>
                <xdr:rowOff>6</xdr:rowOff>
              </xdr:to>
            </anchor>
          </commentPr>
        </mc:Choice>
        <mc:Fallback/>
      </mc:AlternateContent>
    </comment>
    <comment ref="A41" authorId="0">
      <text>
        <r>
          <rPr>
            <sz val="10"/>
            <rFont val="Arial"/>
            <family val="2"/>
          </rPr>
          <t xml:space="preserve">💡</t>
        </r>
        <r>
          <rPr>
            <sz val="10"/>
            <color rgb="FF000000"/>
            <rFont val="Aptos Narrow"/>
            <family val="0"/>
            <charset val="1"/>
          </rPr>
          <t xml:space="preserve"> </t>
        </r>
        <r>
          <rPr>
            <b val="true"/>
            <sz val="10"/>
            <color rgb="FF000000"/>
            <rFont val="Aptos Narrow"/>
            <family val="0"/>
            <charset val="1"/>
          </rPr>
          <t xml:space="preserve">Lógica del Módulo 3:</t>
        </r>
        <r>
          <rPr>
            <sz val="10"/>
            <color rgb="FF000000"/>
            <rFont val="Aptos Narrow"/>
            <family val="0"/>
            <charset val="1"/>
          </rPr>
          <t xml:space="preserve"> La fórmula usa un condicional (SI) para aplicar la tasa de conversión correcta según el tiempo real de respuesta de la clínica. Si responden en &lt; 5 min, el daño es mínimo. Si superan los 5 minutos (como la mayoría), aplica la tasa baja y calcula la diferencia en leads y euros. La segunda parte penaliza adicionalmente la falta de respuesta automática fuera de horario.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14</xdr:colOff>
                <xdr:row>39</xdr:row>
                <xdr:rowOff>6</xdr:rowOff>
              </xdr:from>
              <xdr:to>
                <xdr:col>9</xdr:col>
                <xdr:colOff>77</xdr:colOff>
                <xdr:row>45</xdr:row>
                <xdr:rowOff>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<sst xmlns="http://schemas.openxmlformats.org/spreadsheetml/2006/main" count="113" uniqueCount="111">
  <si>
    <t xml:space="preserve">SIMULADOR DE CAPACIDAD OCIOSA Y FUGAS EN RECEPCIÓN</t>
  </si>
  <si>
    <t xml:space="preserve">SIGUE A "experiencia_ux" EN SUS REDES PARA MÁS AYUDAS</t>
  </si>
  <si>
    <t xml:space="preserve">■ BLOQUE A — DATOS GENERALES DE LA CLÍNICA</t>
  </si>
  <si>
    <t xml:space="preserve">Nombre de la clínica</t>
  </si>
  <si>
    <t xml:space="preserve">Tipo de Clínica</t>
  </si>
  <si>
    <t xml:space="preserve">Nº de boxes / salas operativas</t>
  </si>
  <si>
    <t xml:space="preserve">Días laborables por semana</t>
  </si>
  <si>
    <t xml:space="preserve">Semanas operativas al año</t>
  </si>
  <si>
    <t xml:space="preserve">Horas de apertura diarias</t>
  </si>
  <si>
    <t xml:space="preserve">Nº de especialistas</t>
  </si>
  <si>
    <t xml:space="preserve">Ticket medio por sesión</t>
  </si>
  <si>
    <t xml:space="preserve">Margen bruto operativo</t>
  </si>
  <si>
    <t xml:space="preserve">Nº de recepcionistas</t>
  </si>
  <si>
    <t xml:space="preserve">Coste salario recepcionnista</t>
  </si>
  <si>
    <t xml:space="preserve">Coste/h por recepcionista</t>
  </si>
  <si>
    <t xml:space="preserve">■ BLOQUE B — CANCELACIÓN TARDÍA Y CAPACIDAD OCIOSA</t>
  </si>
  <si>
    <t xml:space="preserve">Citas totales por semana (toda la clínica)</t>
  </si>
  <si>
    <t xml:space="preserve">% de cancelaciones totales</t>
  </si>
  <si>
    <t xml:space="preserve">% de esas cancelaciones que son tardías (&lt;24h)</t>
  </si>
  <si>
    <t xml:space="preserve">% de cancelaciones tardías que NO se rellenan</t>
  </si>
  <si>
    <t xml:space="preserve">Duración media de sesión</t>
  </si>
  <si>
    <t xml:space="preserve">Coste horario del especialista (€/h)</t>
  </si>
  <si>
    <t xml:space="preserve">Coste horario de mantenimiento del box (€/h)</t>
  </si>
  <si>
    <t xml:space="preserve">¿Tiene política de penalización por cancelación tardía?</t>
  </si>
  <si>
    <t xml:space="preserve">Importe de penalización cobrada (€)</t>
  </si>
  <si>
    <t xml:space="preserve">% de pacientes que efectivamente la pagan</t>
  </si>
  <si>
    <t xml:space="preserve">■ BLOQUE C — COSTE DE OPORTUNIDAD DEL PERSONAL DE RECEPCIÓN</t>
  </si>
  <si>
    <t xml:space="preserve">Horas de jornada laboral diaria (recepcionista)</t>
  </si>
  <si>
    <t xml:space="preserve">% del tiempo dedicado a confirmar citas</t>
  </si>
  <si>
    <t xml:space="preserve">% del tiempo dedicado a responder preguntas repetitivas</t>
  </si>
  <si>
    <t xml:space="preserve">% del tiempo dedicado a seguimiento de presupuestos</t>
  </si>
  <si>
    <t xml:space="preserve">% tiempo mecánico total (calculado)</t>
  </si>
  <si>
    <t xml:space="preserve">Nº de presupuestos emitidos por semana</t>
  </si>
  <si>
    <t xml:space="preserve">Ticket medio del presupuesto de alto valor (€)</t>
  </si>
  <si>
    <t xml:space="preserve">% de conversión actual de presupuestos</t>
  </si>
  <si>
    <t xml:space="preserve">% de conversión estimada CON seguimiento activo</t>
  </si>
  <si>
    <t xml:space="preserve">Coste mensual de herramienta de automatización (€)</t>
  </si>
  <si>
    <t xml:space="preserve">■ BLOQUE D — FUGA DE LEADS POR TIEMPO DE RESPUESTA EN WHATSAPP</t>
  </si>
  <si>
    <t xml:space="preserve">Potenciales clientes entrantes por WhatsApp a la semana</t>
  </si>
  <si>
    <t xml:space="preserve">Tiempo medio actual de respuesta (minutos)</t>
  </si>
  <si>
    <t xml:space="preserve">% de leads que se enfrían con espera &gt; 5 min</t>
  </si>
  <si>
    <t xml:space="preserve">% de conversión si respuesta &lt; 5 min</t>
  </si>
  <si>
    <t xml:space="preserve">% de conversión si respuesta &gt; 5 min</t>
  </si>
  <si>
    <t xml:space="preserve">Ticket medio del servicio solicitado por lead (€)</t>
  </si>
  <si>
    <t xml:space="preserve">% de leads que llegan fuera de horario de atención</t>
  </si>
  <si>
    <t xml:space="preserve">¿Dispone de respuesta automática fuera de horario?</t>
  </si>
  <si>
    <t xml:space="preserve">Margen bruto del servicio solicitado (%)</t>
  </si>
  <si>
    <t xml:space="preserve">📊 Módulo 1 — Capacidad Ociosa por Cancelación Tardía</t>
  </si>
  <si>
    <t xml:space="preserve">Horas ociosas por semana</t>
  </si>
  <si>
    <t xml:space="preserve">Cancelaciones totales/semana</t>
  </si>
  <si>
    <t xml:space="preserve">Coste directo semanal (especialista + box)</t>
  </si>
  <si>
    <t xml:space="preserve">Cancelaciones tardías/semana</t>
  </si>
  <si>
    <t xml:space="preserve">Coste directo anual</t>
  </si>
  <si>
    <t xml:space="preserve">Cancelaciones no recuperadas/semana</t>
  </si>
  <si>
    <t xml:space="preserve">Ingreso perdido por sesión no realizada/semana</t>
  </si>
  <si>
    <t xml:space="preserve">Horas ociosas/semana</t>
  </si>
  <si>
    <t xml:space="preserve">Ingreso perdido anual (coste de oportunidad)</t>
  </si>
  <si>
    <t xml:space="preserve">Coste por hora ociosa (€)</t>
  </si>
  <si>
    <t xml:space="preserve">Penalización recuperada anual</t>
  </si>
  <si>
    <t xml:space="preserve">Penalización recuperada/semana</t>
  </si>
  <si>
    <t xml:space="preserve">IMPACTO NETO ANUAL (Módulo 1)</t>
  </si>
  <si>
    <t xml:space="preserve">📊 Módulo 2 — Coste de Oportunidad de Recepción</t>
  </si>
  <si>
    <t xml:space="preserve">Horas anuales en tareas mecánicas (por recepcionista)</t>
  </si>
  <si>
    <t xml:space="preserve">Horas/día en tareas mecánicas</t>
  </si>
  <si>
    <t xml:space="preserve">Horas mecánicas totales (todo el equipo)</t>
  </si>
  <si>
    <t xml:space="preserve">Horas/día en seguimiento presupuestos</t>
  </si>
  <si>
    <t xml:space="preserve">Coste anual del tiempo mecánico (€)</t>
  </si>
  <si>
    <t xml:space="preserve">Días laborables anuales</t>
  </si>
  <si>
    <t xml:space="preserve">Presupuestos adicionales que se cerrarían/año</t>
  </si>
  <si>
    <t xml:space="preserve">Presupuestos adicionales convertidos/semana</t>
  </si>
  <si>
    <t xml:space="preserve">Ingreso adicional anual no capturado</t>
  </si>
  <si>
    <t xml:space="preserve">Ingreso adicional potencial/semana</t>
  </si>
  <si>
    <t xml:space="preserve">Margen bruto adicional no capturado</t>
  </si>
  <si>
    <t xml:space="preserve">Coste anual herramienta de automatización</t>
  </si>
  <si>
    <t xml:space="preserve">ROI de automatizar recepción (%)</t>
  </si>
  <si>
    <t xml:space="preserve">IMPACTO NETO ANUAL (Módulo 2)</t>
  </si>
  <si>
    <t xml:space="preserve">📊 Módulo 3 — Fuga de Leads de WhatsApp</t>
  </si>
  <si>
    <t xml:space="preserve">Leads adicionales perdidos por semana</t>
  </si>
  <si>
    <t xml:space="preserve">¿El tiempo de respuesta supera 5 min?</t>
  </si>
  <si>
    <t xml:space="preserve">Leads adicionales perdidos por año</t>
  </si>
  <si>
    <t xml:space="preserve">Tasa de conversión actual aplicada</t>
  </si>
  <si>
    <t xml:space="preserve">Ingreso perdido anual por tiempo de respuesta</t>
  </si>
  <si>
    <t xml:space="preserve">Leads convertidos actuales/semana</t>
  </si>
  <si>
    <t xml:space="preserve">Margen bruto perdido anual</t>
  </si>
  <si>
    <t xml:space="preserve">Leads convertidos potenciales/semana (&lt; 5 min)</t>
  </si>
  <si>
    <t xml:space="preserve">Leads perdidos fuera de horario/semana</t>
  </si>
  <si>
    <t xml:space="preserve">Leads adicionales perdidos/semana</t>
  </si>
  <si>
    <t xml:space="preserve">Ingreso perdido por falta de respuesta fuera de horario</t>
  </si>
  <si>
    <t xml:space="preserve">Leads fuera de horario sin respuesta automática</t>
  </si>
  <si>
    <t xml:space="preserve">IMPACTO NETO ANUAL (Módulo 3)</t>
  </si>
  <si>
    <t xml:space="preserve">RESUMEN EJECUTIVO</t>
  </si>
  <si>
    <t xml:space="preserve">Impacto Módulo 1 (Capacidad Ociosa)</t>
  </si>
  <si>
    <t xml:space="preserve">Impacto Módulo 2 (Oportunidad Recepción)</t>
  </si>
  <si>
    <t xml:space="preserve">Impacto Módulo 3 (Fugas WhatsApp)</t>
  </si>
  <si>
    <t xml:space="preserve">FUGA TOTAL ESTIMADA ANUAL</t>
  </si>
  <si>
    <t xml:space="preserve">Equivalente en sesiones no realizadas</t>
  </si>
  <si>
    <t xml:space="preserve">Fuga mensual media</t>
  </si>
  <si>
    <t xml:space="preserve">Fuga diaria media</t>
  </si>
  <si>
    <t xml:space="preserve">Porcentaje que representa sobre ingresos brutos anuales estimados</t>
  </si>
  <si>
    <t xml:space="preserve">Tipo de Clínica "INPUTS"</t>
  </si>
  <si>
    <t xml:space="preserve">Lista de Números</t>
  </si>
  <si>
    <t xml:space="preserve">Sí / No</t>
  </si>
  <si>
    <t xml:space="preserve">Medicina</t>
  </si>
  <si>
    <t xml:space="preserve">Sí</t>
  </si>
  <si>
    <t xml:space="preserve">Estética</t>
  </si>
  <si>
    <t xml:space="preserve">No</t>
  </si>
  <si>
    <t xml:space="preserve">Dental</t>
  </si>
  <si>
    <t xml:space="preserve">Podología</t>
  </si>
  <si>
    <t xml:space="preserve">Fisioterapia</t>
  </si>
  <si>
    <t xml:space="preserve">Mixta</t>
  </si>
  <si>
    <t xml:space="preserve">Otra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</si>
</sst>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0\h"/>
    <numFmt numFmtId="166" formatCode="0"/>
    <numFmt numFmtId="167" formatCode="#,##0.00\€"/>
    <numFmt numFmtId="168" formatCode="0.00\ %"/>
    <numFmt numFmtId="169" formatCode="#,##0.00&quot; €/h&quot;"/>
    <numFmt numFmtId="170" formatCode="0.00&quot; h&quot;"/>
    <numFmt numFmtId="171" formatCode="#,##0&quot; leads/semana&quot;"/>
    <numFmt numFmtId="172" formatCode="0\ %"/>
    <numFmt numFmtId="173" formatCode="#,##0.00&quot; €&quot;"/>
    <numFmt numFmtId="174" formatCode="#,##0&quot; €&quot;"/>
    <numFmt numFmtId="175" formatCode="0.00&quot; h/año&quot;"/>
    <numFmt numFmtId="176" formatCode="0&quot; presup.&quot;"/>
    <numFmt numFmtId="177" formatCode="0.0&quot; leads&quot;"/>
    <numFmt numFmtId="178" formatCode="0&quot; leads/año&quot;"/>
    <numFmt numFmtId="179" formatCode="0&quot; sesiones&quot;"/>
  </numFmts>
  <fonts count="11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0"/>
      <name val="Aptos Narrow"/>
      <family val="2"/>
      <charset val="1"/>
    </font>
    <font>
      <u val="single"/>
      <sz val="12"/>
      <color theme="10"/>
      <name val="Aptos Narrow"/>
      <family val="2"/>
      <charset val="1"/>
    </font>
    <font>
      <sz val="12"/>
      <color theme="2"/>
      <name val="Aptos Narrow"/>
      <family val="2"/>
      <charset val="1"/>
    </font>
    <font>
      <sz val="12"/>
      <color theme="0"/>
      <name val="Aptos Narrow"/>
      <family val="2"/>
      <charset val="1"/>
    </font>
    <font>
      <sz val="10"/>
      <name val="Arial"/>
      <family val="2"/>
    </font>
    <font>
      <sz val="10"/>
      <color rgb="FF000000"/>
      <name val="Aptos Narrow"/>
      <family val="0"/>
      <charset val="1"/>
    </font>
    <font>
      <b val="true"/>
      <sz val="10"/>
      <color rgb="FF000000"/>
      <name val="Aptos Narrow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A3A5C"/>
        <bgColor rgb="FF333333"/>
      </patternFill>
    </fill>
    <fill>
      <patternFill patternType="solid">
        <fgColor theme="2" tint="-0.1"/>
        <bgColor rgb="FFC0C0C0"/>
      </patternFill>
    </fill>
    <fill>
      <patternFill patternType="solid">
        <fgColor theme="6" tint="0.7999"/>
        <bgColor rgb="FFCCFFFF"/>
      </patternFill>
    </fill>
    <fill>
      <patternFill patternType="solid">
        <fgColor rgb="FF8B1A19"/>
        <bgColor rgb="FF800000"/>
      </patternFill>
    </fill>
    <fill>
      <patternFill patternType="solid">
        <fgColor rgb="FF7A5B00"/>
        <bgColor rgb="FF993366"/>
      </patternFill>
    </fill>
    <fill>
      <patternFill patternType="solid">
        <fgColor rgb="FF3B096E"/>
        <bgColor rgb="FF000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7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8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70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6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72" fontId="7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B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3B096E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2F1C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1A3A5C"/>
      <rgbColor rgb="FF339966"/>
      <rgbColor rgb="FF003300"/>
      <rgbColor rgb="FF333300"/>
      <rgbColor rgb="FF8B1A19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experienciaservicios.com/contacto/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experienciaservicios.com/contacto/" TargetMode="Externa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8"/>
  <sheetViews>
    <sheetView showFormulas="false" showGridLines="true" showRowColHeaders="true" showZeros="true" rightToLeft="false" tabSelected="true" showOutlineSymbols="true" defaultGridColor="true" view="normal" topLeftCell="A1" colorId="64" zoomScale="125" zoomScaleNormal="125" zoomScalePageLayoutView="100" workbookViewId="0">
      <selection pane="topLeft" activeCell="B10" activeCellId="0" sqref="B10"/>
    </sheetView>
  </sheetViews>
  <sheetFormatPr defaultColWidth="10.65234375" defaultRowHeight="15.75" customHeight="false" zeroHeight="false" outlineLevelRow="0" outlineLevelCol="0"/>
  <cols>
    <col collapsed="false" customWidth="true" hidden="false" outlineLevel="0" max="1" min="1" style="0" width="48.16"/>
    <col collapsed="false" customWidth="true" hidden="false" outlineLevel="0" max="2" min="2" style="0" width="20"/>
    <col collapsed="false" customWidth="true" hidden="false" outlineLevel="0" max="4" min="3" style="0" width="15.66"/>
    <col collapsed="false" customWidth="true" hidden="false" outlineLevel="0" max="6" min="6" style="0" width="43"/>
    <col collapsed="false" customWidth="true" hidden="false" outlineLevel="0" max="8" min="8" style="0" width="33.8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.75" hidden="false" customHeight="false" outlineLevel="0" collapsed="false">
      <c r="A2" s="2"/>
      <c r="B2" s="2"/>
      <c r="C2" s="2"/>
      <c r="D2" s="2"/>
    </row>
    <row r="3" customFormat="false" ht="15.45" hidden="false" customHeight="false" outlineLevel="0" collapsed="false">
      <c r="A3" s="3" t="s">
        <v>1</v>
      </c>
      <c r="B3" s="3"/>
      <c r="C3" s="3"/>
      <c r="D3" s="3"/>
    </row>
    <row r="4" customFormat="false" ht="15.75" hidden="false" customHeight="false" outlineLevel="0" collapsed="false">
      <c r="A4" s="4" t="s">
        <v>2</v>
      </c>
      <c r="B4" s="4"/>
      <c r="C4" s="4"/>
      <c r="D4" s="4"/>
    </row>
    <row r="5" customFormat="false" ht="15.75" hidden="false" customHeight="false" outlineLevel="0" collapsed="false">
      <c r="A5" s="0" t="s">
        <v>3</v>
      </c>
      <c r="B5" s="5"/>
    </row>
    <row r="6" customFormat="false" ht="15.75" hidden="false" customHeight="false" outlineLevel="0" collapsed="false">
      <c r="A6" s="0" t="s">
        <v>4</v>
      </c>
      <c r="B6" s="5"/>
    </row>
    <row r="7" customFormat="false" ht="15.75" hidden="false" customHeight="false" outlineLevel="0" collapsed="false">
      <c r="A7" s="0" t="s">
        <v>5</v>
      </c>
      <c r="B7" s="5"/>
    </row>
    <row r="8" customFormat="false" ht="15.75" hidden="false" customHeight="false" outlineLevel="0" collapsed="false">
      <c r="A8" s="0" t="s">
        <v>6</v>
      </c>
      <c r="B8" s="5"/>
    </row>
    <row r="9" customFormat="false" ht="15.75" hidden="false" customHeight="false" outlineLevel="0" collapsed="false">
      <c r="A9" s="0" t="s">
        <v>7</v>
      </c>
      <c r="B9" s="5"/>
    </row>
    <row r="10" customFormat="false" ht="15.75" hidden="false" customHeight="false" outlineLevel="0" collapsed="false">
      <c r="A10" s="0" t="s">
        <v>8</v>
      </c>
      <c r="B10" s="6"/>
    </row>
    <row r="11" customFormat="false" ht="15.75" hidden="false" customHeight="false" outlineLevel="0" collapsed="false">
      <c r="A11" s="0" t="s">
        <v>9</v>
      </c>
      <c r="B11" s="7"/>
    </row>
    <row r="12" customFormat="false" ht="15.75" hidden="false" customHeight="false" outlineLevel="0" collapsed="false">
      <c r="A12" s="0" t="s">
        <v>10</v>
      </c>
      <c r="B12" s="8"/>
    </row>
    <row r="13" customFormat="false" ht="15.75" hidden="false" customHeight="false" outlineLevel="0" collapsed="false">
      <c r="A13" s="0" t="s">
        <v>11</v>
      </c>
      <c r="B13" s="9"/>
    </row>
    <row r="14" customFormat="false" ht="15.75" hidden="false" customHeight="false" outlineLevel="0" collapsed="false">
      <c r="A14" s="0" t="s">
        <v>12</v>
      </c>
      <c r="B14" s="5"/>
    </row>
    <row r="15" customFormat="false" ht="15.75" hidden="false" customHeight="false" outlineLevel="0" collapsed="false">
      <c r="A15" s="0" t="s">
        <v>13</v>
      </c>
      <c r="B15" s="8"/>
    </row>
    <row r="16" customFormat="false" ht="15.75" hidden="false" customHeight="false" outlineLevel="0" collapsed="false">
      <c r="A16" s="10" t="s">
        <v>14</v>
      </c>
      <c r="B16" s="11" t="e">
        <f aca="false">B15/(B9*B8*B10)</f>
        <v>#DIV/0!</v>
      </c>
    </row>
    <row r="18" customFormat="false" ht="15.75" hidden="false" customHeight="false" outlineLevel="0" collapsed="false">
      <c r="A18" s="12" t="s">
        <v>15</v>
      </c>
      <c r="B18" s="12"/>
      <c r="C18" s="12"/>
      <c r="D18" s="12"/>
    </row>
    <row r="19" customFormat="false" ht="15.75" hidden="false" customHeight="false" outlineLevel="0" collapsed="false">
      <c r="A19" s="0" t="s">
        <v>16</v>
      </c>
      <c r="B19" s="13"/>
    </row>
    <row r="20" customFormat="false" ht="15.75" hidden="false" customHeight="false" outlineLevel="0" collapsed="false">
      <c r="A20" s="0" t="s">
        <v>17</v>
      </c>
      <c r="B20" s="9"/>
    </row>
    <row r="21" customFormat="false" ht="15.75" hidden="false" customHeight="false" outlineLevel="0" collapsed="false">
      <c r="A21" s="0" t="s">
        <v>18</v>
      </c>
      <c r="B21" s="9"/>
    </row>
    <row r="22" customFormat="false" ht="15.75" hidden="false" customHeight="false" outlineLevel="0" collapsed="false">
      <c r="A22" s="0" t="s">
        <v>19</v>
      </c>
      <c r="B22" s="9"/>
    </row>
    <row r="23" customFormat="false" ht="15.75" hidden="false" customHeight="false" outlineLevel="0" collapsed="false">
      <c r="A23" s="0" t="s">
        <v>20</v>
      </c>
      <c r="B23" s="14" t="n">
        <f aca="false">C23+(D23/60)</f>
        <v>0</v>
      </c>
      <c r="C23" s="13"/>
      <c r="D23" s="13"/>
    </row>
    <row r="24" customFormat="false" ht="15.75" hidden="false" customHeight="false" outlineLevel="0" collapsed="false">
      <c r="A24" s="0" t="s">
        <v>21</v>
      </c>
      <c r="B24" s="15"/>
    </row>
    <row r="25" customFormat="false" ht="15.75" hidden="false" customHeight="false" outlineLevel="0" collapsed="false">
      <c r="A25" s="0" t="s">
        <v>22</v>
      </c>
      <c r="B25" s="15"/>
    </row>
    <row r="26" customFormat="false" ht="15.75" hidden="false" customHeight="false" outlineLevel="0" collapsed="false">
      <c r="A26" s="0" t="s">
        <v>23</v>
      </c>
      <c r="B26" s="5"/>
    </row>
    <row r="27" customFormat="false" ht="15.75" hidden="false" customHeight="false" outlineLevel="0" collapsed="false">
      <c r="A27" s="0" t="s">
        <v>24</v>
      </c>
      <c r="B27" s="8"/>
    </row>
    <row r="28" customFormat="false" ht="15.75" hidden="false" customHeight="false" outlineLevel="0" collapsed="false">
      <c r="A28" s="0" t="s">
        <v>25</v>
      </c>
      <c r="B28" s="9"/>
    </row>
    <row r="33" customFormat="false" ht="15.75" hidden="false" customHeight="false" outlineLevel="0" collapsed="false">
      <c r="A33" s="16" t="s">
        <v>26</v>
      </c>
      <c r="B33" s="16"/>
      <c r="C33" s="16"/>
      <c r="D33" s="16"/>
    </row>
    <row r="34" customFormat="false" ht="15.75" hidden="false" customHeight="false" outlineLevel="0" collapsed="false">
      <c r="A34" s="0" t="s">
        <v>27</v>
      </c>
      <c r="B34" s="14" t="n">
        <f aca="false">C34+(D34/60)</f>
        <v>0</v>
      </c>
      <c r="C34" s="13"/>
      <c r="D34" s="13"/>
    </row>
    <row r="35" customFormat="false" ht="15.75" hidden="false" customHeight="false" outlineLevel="0" collapsed="false">
      <c r="A35" s="0" t="s">
        <v>28</v>
      </c>
      <c r="B35" s="9"/>
    </row>
    <row r="36" customFormat="false" ht="15.75" hidden="false" customHeight="false" outlineLevel="0" collapsed="false">
      <c r="A36" s="0" t="s">
        <v>29</v>
      </c>
      <c r="B36" s="9"/>
    </row>
    <row r="37" customFormat="false" ht="15.75" hidden="false" customHeight="false" outlineLevel="0" collapsed="false">
      <c r="A37" s="0" t="s">
        <v>30</v>
      </c>
      <c r="B37" s="9"/>
    </row>
    <row r="38" customFormat="false" ht="15.75" hidden="false" customHeight="false" outlineLevel="0" collapsed="false">
      <c r="A38" s="10" t="s">
        <v>31</v>
      </c>
      <c r="B38" s="17" t="n">
        <f aca="false">SUM(B35:B37)</f>
        <v>0</v>
      </c>
    </row>
    <row r="39" customFormat="false" ht="15.75" hidden="false" customHeight="false" outlineLevel="0" collapsed="false">
      <c r="A39" s="0" t="s">
        <v>32</v>
      </c>
      <c r="B39" s="5"/>
    </row>
    <row r="40" customFormat="false" ht="15.75" hidden="false" customHeight="false" outlineLevel="0" collapsed="false">
      <c r="A40" s="0" t="s">
        <v>33</v>
      </c>
      <c r="B40" s="8"/>
    </row>
    <row r="41" customFormat="false" ht="15.75" hidden="false" customHeight="false" outlineLevel="0" collapsed="false">
      <c r="A41" s="0" t="s">
        <v>34</v>
      </c>
      <c r="B41" s="9"/>
    </row>
    <row r="42" customFormat="false" ht="15.75" hidden="false" customHeight="false" outlineLevel="0" collapsed="false">
      <c r="A42" s="0" t="s">
        <v>35</v>
      </c>
      <c r="B42" s="9"/>
    </row>
    <row r="43" customFormat="false" ht="15.75" hidden="false" customHeight="false" outlineLevel="0" collapsed="false">
      <c r="A43" s="0" t="s">
        <v>36</v>
      </c>
      <c r="B43" s="13"/>
    </row>
    <row r="49" customFormat="false" ht="15.75" hidden="false" customHeight="false" outlineLevel="0" collapsed="false">
      <c r="A49" s="18" t="s">
        <v>37</v>
      </c>
      <c r="B49" s="18"/>
      <c r="C49" s="18"/>
      <c r="D49" s="18"/>
    </row>
    <row r="50" customFormat="false" ht="15.75" hidden="false" customHeight="false" outlineLevel="0" collapsed="false">
      <c r="A50" s="0" t="s">
        <v>38</v>
      </c>
      <c r="B50" s="19"/>
    </row>
    <row r="51" customFormat="false" ht="15.75" hidden="false" customHeight="false" outlineLevel="0" collapsed="false">
      <c r="A51" s="0" t="s">
        <v>39</v>
      </c>
      <c r="B51" s="14" t="n">
        <f aca="false">C51+(D51/60)</f>
        <v>0</v>
      </c>
      <c r="C51" s="13"/>
      <c r="D51" s="13"/>
    </row>
    <row r="52" customFormat="false" ht="15.75" hidden="false" customHeight="false" outlineLevel="0" collapsed="false">
      <c r="A52" s="0" t="s">
        <v>40</v>
      </c>
      <c r="B52" s="20" t="n">
        <v>0.6</v>
      </c>
    </row>
    <row r="53" customFormat="false" ht="15.75" hidden="false" customHeight="false" outlineLevel="0" collapsed="false">
      <c r="A53" s="0" t="s">
        <v>41</v>
      </c>
      <c r="B53" s="9"/>
    </row>
    <row r="54" customFormat="false" ht="15.75" hidden="false" customHeight="false" outlineLevel="0" collapsed="false">
      <c r="A54" s="0" t="s">
        <v>42</v>
      </c>
      <c r="B54" s="9"/>
    </row>
    <row r="55" customFormat="false" ht="15.75" hidden="false" customHeight="false" outlineLevel="0" collapsed="false">
      <c r="A55" s="0" t="s">
        <v>43</v>
      </c>
      <c r="B55" s="21" t="n">
        <f aca="false">B12</f>
        <v>0</v>
      </c>
    </row>
    <row r="56" customFormat="false" ht="15.75" hidden="false" customHeight="false" outlineLevel="0" collapsed="false">
      <c r="A56" s="0" t="s">
        <v>44</v>
      </c>
      <c r="B56" s="9"/>
    </row>
    <row r="57" customFormat="false" ht="15.75" hidden="false" customHeight="false" outlineLevel="0" collapsed="false">
      <c r="A57" s="0" t="s">
        <v>45</v>
      </c>
      <c r="B57" s="5"/>
    </row>
    <row r="58" customFormat="false" ht="15.75" hidden="false" customHeight="false" outlineLevel="0" collapsed="false">
      <c r="A58" s="0" t="s">
        <v>46</v>
      </c>
      <c r="B58" s="22" t="n">
        <f aca="false">B13</f>
        <v>0</v>
      </c>
    </row>
  </sheetData>
  <sheetProtection sheet="true" objects="true" scenarios="true"/>
  <mergeCells count="7">
    <mergeCell ref="A1:D1"/>
    <mergeCell ref="A2:D2"/>
    <mergeCell ref="A3:D3"/>
    <mergeCell ref="A4:D4"/>
    <mergeCell ref="A18:D18"/>
    <mergeCell ref="A33:D33"/>
    <mergeCell ref="A49:D49"/>
  </mergeCells>
  <dataValidations count="13">
    <dataValidation allowBlank="true" errorStyle="stop" operator="greaterThanOrEqual" showDropDown="false" showErrorMessage="true" showInputMessage="true" sqref="B7 B11 B19 B50" type="whole">
      <formula1>1</formula1>
      <formula2>0</formula2>
    </dataValidation>
    <dataValidation allowBlank="true" errorStyle="stop" operator="greaterThanOrEqual" showDropDown="false" showErrorMessage="true" showInputMessage="true" sqref="B12 B27" type="decimal">
      <formula1>1</formula1>
      <formula2>0</formula2>
    </dataValidation>
    <dataValidation allowBlank="true" errorStyle="stop" operator="between" showDropDown="false" showErrorMessage="true" showInputMessage="true" sqref="B13 B20:B22 B28 B35:B38 B41:B42 B53:B54 B56" type="decimal">
      <formula1>0</formula1>
      <formula2>1</formula2>
    </dataValidation>
    <dataValidation allowBlank="true" errorStyle="stop" operator="greaterThanOrEqual" showDropDown="false" showErrorMessage="true" showInputMessage="true" sqref="B14:B15 B24:B25 B40 B55" type="decimal">
      <formula1>0</formula1>
      <formula2>0</formula2>
    </dataValidation>
    <dataValidation allowBlank="true" errorStyle="stop" operator="greaterThanOrEqual" showDropDown="false" showErrorMessage="true" showInputMessage="true" sqref="B39" type="whole">
      <formula1>0</formula1>
      <formula2>0</formula2>
    </dataValidation>
    <dataValidation allowBlank="true" errorStyle="stop" operator="greaterThanOrEqual" prompt="Inserta el importe mensual medio gastado en herramientas de automatización, CRM, chatbots o softwares de confirmaciones." promptTitle="Inserta el importe" showDropDown="false" showErrorMessage="true" showInputMessage="true" sqref="B43" type="decimal">
      <formula1>0</formula1>
      <formula2>0</formula2>
    </dataValidation>
    <dataValidation allowBlank="true" errorStyle="stop" operator="between" promptTitle="Seleccionar" showDropDown="false" showErrorMessage="true" showInputMessage="true" sqref="B6" type="list">
      <formula1>Listas!$A$3:$A$9</formula1>
      <formula2>0</formula2>
    </dataValidation>
    <dataValidation allowBlank="true" errorStyle="stop" operator="between" promptTitle="Seleccionar" showDropDown="false" showErrorMessage="true" showInputMessage="true" sqref="B8" type="list">
      <formula1>Listas!$B$3:$B$9</formula1>
      <formula2>0</formula2>
    </dataValidation>
    <dataValidation allowBlank="true" errorStyle="stop" operator="between" promptTitle="Seleccionar" showDropDown="false" showErrorMessage="true" showInputMessage="true" sqref="B9" type="list">
      <formula1>Listas!$B$3:$B$55</formula1>
      <formula2>0</formula2>
    </dataValidation>
    <dataValidation allowBlank="true" errorStyle="stop" operator="between" promptTitle="Seleccionar" showDropDown="false" showErrorMessage="true" showInputMessage="true" sqref="B10" type="list">
      <formula1>Listas!$B$3:$B$26</formula1>
      <formula2>0</formula2>
    </dataValidation>
    <dataValidation allowBlank="true" errorStyle="stop" operator="between" promptTitle="Selecciona" showDropDown="false" showErrorMessage="true" showInputMessage="true" sqref="B26 B57" type="list">
      <formula1>Listas!$C$3:$C$4</formula1>
      <formula2>0</formula2>
    </dataValidation>
    <dataValidation allowBlank="true" errorStyle="stop" operator="between" prompt="Selecciona las horas" promptTitle="Horas" showDropDown="false" showErrorMessage="true" showInputMessage="true" sqref="C23 C34 C51" type="list">
      <formula1>Listas!$B$2:$B$26</formula1>
      <formula2>0</formula2>
    </dataValidation>
    <dataValidation allowBlank="true" errorStyle="stop" operator="between" prompt="Selecciona los minutos" promptTitle="Minutos" showDropDown="false" showErrorMessage="true" showInputMessage="true" sqref="D23 D34 D51" type="list">
      <formula1>Listas!$B$2:$B$61</formula1>
      <formula2>0</formula2>
    </dataValidation>
  </dataValidations>
  <hyperlinks>
    <hyperlink ref="A3" r:id="rId2" display="SIGUE A &quot;experiencia_ux&quot; EN SUS REDES PARA MÁS AYUDAS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false" showOutlineSymbols="true" defaultGridColor="true" view="normal" topLeftCell="A1" colorId="64" zoomScale="108" zoomScaleNormal="108" zoomScalePageLayoutView="100" workbookViewId="0">
      <selection pane="topLeft" activeCell="A2" activeCellId="0" sqref="A2"/>
    </sheetView>
  </sheetViews>
  <sheetFormatPr defaultColWidth="10.65234375" defaultRowHeight="15.75" customHeight="false" zeroHeight="false" outlineLevelRow="0" outlineLevelCol="0"/>
  <cols>
    <col collapsed="false" customWidth="true" hidden="false" outlineLevel="0" max="2" min="2" style="0" width="46"/>
    <col collapsed="false" customWidth="true" hidden="false" outlineLevel="0" max="3" min="3" style="0" width="40"/>
    <col collapsed="false" customWidth="true" hidden="true" outlineLevel="0" max="4" min="4" style="0" width="33.83"/>
    <col collapsed="false" customWidth="true" hidden="true" outlineLevel="0" max="5" min="5" style="0" width="9.5"/>
    <col collapsed="false" customWidth="true" hidden="false" outlineLevel="0" max="6" min="6" style="0" width="9.5"/>
  </cols>
  <sheetData>
    <row r="1" customFormat="false" ht="17.35" hidden="false" customHeight="false" outlineLevel="0" collapsed="false">
      <c r="A1" s="1" t="s">
        <v>0</v>
      </c>
      <c r="B1" s="1"/>
      <c r="C1" s="1"/>
      <c r="D1" s="23"/>
    </row>
    <row r="2" customFormat="false" ht="15.75" hidden="false" customHeight="false" outlineLevel="0" collapsed="false">
      <c r="A2" s="3" t="s">
        <v>1</v>
      </c>
      <c r="B2" s="3"/>
      <c r="C2" s="3"/>
    </row>
    <row r="4" customFormat="false" ht="15.75" hidden="false" customHeight="false" outlineLevel="0" collapsed="false">
      <c r="A4" s="4" t="s">
        <v>47</v>
      </c>
      <c r="B4" s="4"/>
      <c r="C4" s="4"/>
      <c r="D4" s="24"/>
    </row>
    <row r="5" customFormat="false" ht="15.75" hidden="false" customHeight="false" outlineLevel="0" collapsed="false">
      <c r="B5" s="0" t="s">
        <v>48</v>
      </c>
      <c r="C5" s="25" t="n">
        <f aca="false">DIAGNÓSTICO!E8</f>
        <v>0</v>
      </c>
      <c r="D5" s="0" t="s">
        <v>49</v>
      </c>
      <c r="E5" s="0" t="n">
        <f aca="false">INPUTS!B19 * INPUTS!B20</f>
        <v>0</v>
      </c>
    </row>
    <row r="6" customFormat="false" ht="15.75" hidden="false" customHeight="false" outlineLevel="0" collapsed="false">
      <c r="B6" s="0" t="s">
        <v>50</v>
      </c>
      <c r="C6" s="26" t="n">
        <f aca="false">DIAGNÓSTICO!E8*DIAGNÓSTICO!E9</f>
        <v>0</v>
      </c>
      <c r="D6" s="0" t="s">
        <v>51</v>
      </c>
      <c r="E6" s="0" t="n">
        <f aca="false">E5 * INPUTS!B21</f>
        <v>0</v>
      </c>
    </row>
    <row r="7" customFormat="false" ht="15.75" hidden="false" customHeight="false" outlineLevel="0" collapsed="false">
      <c r="B7" s="0" t="s">
        <v>52</v>
      </c>
      <c r="C7" s="27" t="n">
        <f aca="false">C6 * INPUTS!B9</f>
        <v>0</v>
      </c>
      <c r="D7" s="0" t="s">
        <v>53</v>
      </c>
      <c r="E7" s="0" t="n">
        <f aca="false">E6* INPUTS!B22</f>
        <v>0</v>
      </c>
    </row>
    <row r="8" customFormat="false" ht="15.75" hidden="false" customHeight="false" outlineLevel="0" collapsed="false">
      <c r="B8" s="0" t="s">
        <v>54</v>
      </c>
      <c r="C8" s="26" t="n">
        <f aca="false">E7 * INPUTS!B12</f>
        <v>0</v>
      </c>
      <c r="D8" s="0" t="s">
        <v>55</v>
      </c>
      <c r="E8" s="14" t="n">
        <f aca="false">E7 * INPUTS!B23</f>
        <v>0</v>
      </c>
    </row>
    <row r="9" customFormat="false" ht="15.75" hidden="false" customHeight="false" outlineLevel="0" collapsed="false">
      <c r="B9" s="0" t="s">
        <v>56</v>
      </c>
      <c r="C9" s="27" t="n">
        <f aca="false">C8 * INPUTS!B9</f>
        <v>0</v>
      </c>
      <c r="D9" s="0" t="s">
        <v>57</v>
      </c>
      <c r="E9" s="15" t="n">
        <f aca="false">INPUTS!B25 + INPUTS!B24</f>
        <v>0</v>
      </c>
    </row>
    <row r="10" customFormat="false" ht="15.75" hidden="false" customHeight="false" outlineLevel="0" collapsed="false">
      <c r="B10" s="0" t="s">
        <v>58</v>
      </c>
      <c r="C10" s="27" t="n">
        <f aca="false">E10 * INPUTS!B9</f>
        <v>0</v>
      </c>
      <c r="D10" s="0" t="s">
        <v>59</v>
      </c>
      <c r="E10" s="0" t="n">
        <f aca="false">E6 * INPUTS!B27 * INPUTS!B28</f>
        <v>0</v>
      </c>
    </row>
    <row r="11" customFormat="false" ht="15.75" hidden="false" customHeight="false" outlineLevel="0" collapsed="false">
      <c r="B11" s="10" t="s">
        <v>60</v>
      </c>
      <c r="C11" s="28" t="n">
        <f aca="false">C7 + C9 - C10</f>
        <v>0</v>
      </c>
    </row>
    <row r="15" customFormat="false" ht="15.75" hidden="false" customHeight="false" outlineLevel="0" collapsed="false">
      <c r="A15" s="4" t="s">
        <v>61</v>
      </c>
      <c r="B15" s="4"/>
      <c r="C15" s="4"/>
      <c r="D15" s="24"/>
    </row>
    <row r="16" customFormat="false" ht="15.75" hidden="false" customHeight="false" outlineLevel="0" collapsed="false">
      <c r="B16" s="0" t="s">
        <v>62</v>
      </c>
      <c r="C16" s="29" t="n">
        <f aca="false">E16 * E18</f>
        <v>0</v>
      </c>
      <c r="D16" s="0" t="s">
        <v>63</v>
      </c>
      <c r="E16" s="0" t="n">
        <f aca="false">INPUTS!B37 * INPUTS!B41</f>
        <v>0</v>
      </c>
    </row>
    <row r="17" customFormat="false" ht="15.75" hidden="false" customHeight="false" outlineLevel="0" collapsed="false">
      <c r="B17" s="0" t="s">
        <v>64</v>
      </c>
      <c r="C17" s="29" t="n">
        <f aca="false">C16 * INPUTS!B14</f>
        <v>0</v>
      </c>
      <c r="D17" s="0" t="s">
        <v>65</v>
      </c>
      <c r="E17" s="0" t="n">
        <f aca="false">INPUTS!B37 * INPUTS!B40</f>
        <v>0</v>
      </c>
    </row>
    <row r="18" customFormat="false" ht="15.75" hidden="false" customHeight="false" outlineLevel="0" collapsed="false">
      <c r="B18" s="0" t="s">
        <v>66</v>
      </c>
      <c r="C18" s="27" t="e">
        <f aca="false">C17 * INPUTS!B16</f>
        <v>#DIV/0!</v>
      </c>
      <c r="D18" s="0" t="s">
        <v>67</v>
      </c>
      <c r="E18" s="0" t="n">
        <f aca="false">INPUTS!B8 * INPUTS!B9</f>
        <v>0</v>
      </c>
    </row>
    <row r="19" customFormat="false" ht="15.75" hidden="false" customHeight="false" outlineLevel="0" collapsed="false">
      <c r="B19" s="0" t="s">
        <v>68</v>
      </c>
      <c r="C19" s="30" t="n">
        <f aca="false">E19 * INPUTS!B9</f>
        <v>0</v>
      </c>
      <c r="D19" s="0" t="s">
        <v>69</v>
      </c>
      <c r="E19" s="0" t="n">
        <f aca="false">INPUTS!B42 * (INPUTS!B49 - INPUTS!B44)</f>
        <v>0</v>
      </c>
    </row>
    <row r="20" customFormat="false" ht="15.75" hidden="false" customHeight="false" outlineLevel="0" collapsed="false">
      <c r="B20" s="0" t="s">
        <v>70</v>
      </c>
      <c r="C20" s="27" t="n">
        <f aca="false">E20 * INPUTS!B9</f>
        <v>0</v>
      </c>
      <c r="D20" s="0" t="s">
        <v>71</v>
      </c>
      <c r="E20" s="31" t="n">
        <f aca="false">INPUTS!B39 * (INPUTS!B42 - INPUTS!B41)</f>
        <v>0</v>
      </c>
    </row>
    <row r="21" customFormat="false" ht="15.75" hidden="false" customHeight="false" outlineLevel="0" collapsed="false">
      <c r="B21" s="0" t="s">
        <v>72</v>
      </c>
      <c r="C21" s="27" t="n">
        <f aca="false">C20 * INPUTS!B13</f>
        <v>0</v>
      </c>
    </row>
    <row r="22" customFormat="false" ht="15.75" hidden="false" customHeight="false" outlineLevel="0" collapsed="false">
      <c r="B22" s="0" t="s">
        <v>73</v>
      </c>
      <c r="C22" s="27" t="n">
        <f aca="false">INPUTS!B50 * 12</f>
        <v>0</v>
      </c>
    </row>
    <row r="23" customFormat="false" ht="15.75" hidden="false" customHeight="false" outlineLevel="0" collapsed="false">
      <c r="B23" s="32" t="s">
        <v>74</v>
      </c>
      <c r="C23" s="33" t="e">
        <f aca="false">(C20 - C22) / C22</f>
        <v>#DIV/0!</v>
      </c>
    </row>
    <row r="24" customFormat="false" ht="15.75" hidden="false" customHeight="false" outlineLevel="0" collapsed="false">
      <c r="B24" s="10" t="s">
        <v>75</v>
      </c>
      <c r="C24" s="28" t="e">
        <f aca="false">C18 + C21</f>
        <v>#DIV/0!</v>
      </c>
    </row>
    <row r="28" customFormat="false" ht="15.75" hidden="false" customHeight="false" outlineLevel="0" collapsed="false">
      <c r="A28" s="4" t="s">
        <v>76</v>
      </c>
      <c r="B28" s="4"/>
      <c r="C28" s="4"/>
    </row>
    <row r="29" customFormat="false" ht="15.75" hidden="false" customHeight="false" outlineLevel="0" collapsed="false">
      <c r="B29" s="0" t="s">
        <v>77</v>
      </c>
      <c r="C29" s="34" t="n">
        <f aca="false">E33</f>
        <v>0</v>
      </c>
      <c r="D29" s="0" t="s">
        <v>78</v>
      </c>
      <c r="E29" s="0" t="n">
        <f aca="false">IF(INPUTS!B51&gt;5,1,0)</f>
        <v>0</v>
      </c>
    </row>
    <row r="30" customFormat="false" ht="15.75" hidden="false" customHeight="false" outlineLevel="0" collapsed="false">
      <c r="B30" s="0" t="s">
        <v>79</v>
      </c>
      <c r="C30" s="35" t="n">
        <f aca="false">C29 * INPUTS!B9</f>
        <v>0</v>
      </c>
      <c r="D30" s="0" t="s">
        <v>80</v>
      </c>
      <c r="E30" s="0" t="n">
        <f aca="false">IF(E29=1, INPUTS!B54, INPUTS!B53)</f>
        <v>0</v>
      </c>
    </row>
    <row r="31" customFormat="false" ht="15.75" hidden="false" customHeight="false" outlineLevel="0" collapsed="false">
      <c r="B31" s="0" t="s">
        <v>81</v>
      </c>
      <c r="C31" s="27" t="n">
        <f aca="false">C30 * INPUTS!B55</f>
        <v>0</v>
      </c>
      <c r="D31" s="0" t="s">
        <v>82</v>
      </c>
      <c r="E31" s="0" t="n">
        <f aca="false">INPUTS!B50 * E30</f>
        <v>0</v>
      </c>
    </row>
    <row r="32" customFormat="false" ht="15.75" hidden="false" customHeight="false" outlineLevel="0" collapsed="false">
      <c r="B32" s="0" t="s">
        <v>83</v>
      </c>
      <c r="C32" s="27" t="n">
        <f aca="false">C31 * INPUTS!B58</f>
        <v>0</v>
      </c>
      <c r="D32" s="0" t="s">
        <v>84</v>
      </c>
      <c r="E32" s="0" t="n">
        <f aca="false">INPUTS!B50 * INPUTS!B53</f>
        <v>0</v>
      </c>
    </row>
    <row r="33" customFormat="false" ht="15.75" hidden="false" customHeight="false" outlineLevel="0" collapsed="false">
      <c r="B33" s="0" t="s">
        <v>85</v>
      </c>
      <c r="C33" s="34" t="n">
        <f aca="false">E34</f>
        <v>0</v>
      </c>
      <c r="D33" s="0" t="s">
        <v>86</v>
      </c>
      <c r="E33" s="31" t="n">
        <f aca="false">E32 - E31</f>
        <v>0</v>
      </c>
    </row>
    <row r="34" customFormat="false" ht="15.75" hidden="false" customHeight="false" outlineLevel="0" collapsed="false">
      <c r="B34" s="0" t="s">
        <v>87</v>
      </c>
      <c r="C34" s="27" t="n">
        <f aca="false">E34 * INPUTS!B9 * INPUTS!B55</f>
        <v>0</v>
      </c>
      <c r="D34" s="0" t="s">
        <v>88</v>
      </c>
      <c r="E34" s="0" t="n">
        <f aca="false">IF(INPUTS!B57="No", INPUTS!B50*INPUTS!B56*INPUTS!B52, INPUTS!B50*INPUTS!B56*0.1)</f>
        <v>0</v>
      </c>
    </row>
    <row r="35" customFormat="false" ht="15.75" hidden="false" customHeight="false" outlineLevel="0" collapsed="false">
      <c r="B35" s="10" t="s">
        <v>89</v>
      </c>
      <c r="C35" s="28" t="n">
        <f aca="false">C31 + C34</f>
        <v>0</v>
      </c>
    </row>
    <row r="41" customFormat="false" ht="15.75" hidden="false" customHeight="false" outlineLevel="0" collapsed="false">
      <c r="A41" s="18" t="s">
        <v>90</v>
      </c>
      <c r="B41" s="18"/>
      <c r="C41" s="18"/>
    </row>
    <row r="42" customFormat="false" ht="15.75" hidden="false" customHeight="false" outlineLevel="0" collapsed="false">
      <c r="B42" s="0" t="s">
        <v>91</v>
      </c>
      <c r="C42" s="27" t="n">
        <f aca="false">C11</f>
        <v>0</v>
      </c>
    </row>
    <row r="43" customFormat="false" ht="15.75" hidden="false" customHeight="false" outlineLevel="0" collapsed="false">
      <c r="B43" s="0" t="s">
        <v>92</v>
      </c>
      <c r="C43" s="27" t="e">
        <f aca="false">C24</f>
        <v>#DIV/0!</v>
      </c>
    </row>
    <row r="44" customFormat="false" ht="15.75" hidden="false" customHeight="false" outlineLevel="0" collapsed="false">
      <c r="B44" s="0" t="s">
        <v>93</v>
      </c>
      <c r="C44" s="27" t="n">
        <f aca="false">C35</f>
        <v>0</v>
      </c>
    </row>
    <row r="45" customFormat="false" ht="15.75" hidden="false" customHeight="false" outlineLevel="0" collapsed="false">
      <c r="B45" s="36" t="s">
        <v>94</v>
      </c>
      <c r="C45" s="37" t="e">
        <f aca="false">C42+C43+C44</f>
        <v>#DIV/0!</v>
      </c>
    </row>
    <row r="46" customFormat="false" ht="15.75" hidden="false" customHeight="false" outlineLevel="0" collapsed="false">
      <c r="B46" s="0" t="s">
        <v>95</v>
      </c>
      <c r="C46" s="38" t="e">
        <f aca="false">ROUND(C45/INPUTS!B12,0)</f>
        <v>#DIV/0!</v>
      </c>
    </row>
    <row r="47" customFormat="false" ht="15.75" hidden="false" customHeight="false" outlineLevel="0" collapsed="false">
      <c r="B47" s="0" t="s">
        <v>96</v>
      </c>
      <c r="C47" s="27" t="e">
        <f aca="false">C45/12</f>
        <v>#DIV/0!</v>
      </c>
    </row>
    <row r="48" customFormat="false" ht="15.75" hidden="false" customHeight="false" outlineLevel="0" collapsed="false">
      <c r="B48" s="0" t="s">
        <v>97</v>
      </c>
      <c r="C48" s="27" t="e">
        <f aca="false">C45/(INPUTS!B8*INPUTS!B9)</f>
        <v>#DIV/0!</v>
      </c>
    </row>
    <row r="49" customFormat="false" ht="15.75" hidden="false" customHeight="false" outlineLevel="0" collapsed="false">
      <c r="B49" s="0" t="s">
        <v>98</v>
      </c>
      <c r="C49" s="33" t="e">
        <f aca="false">C45/(INPUTS!B12*INPUTS!B19*INPUTS!B9)</f>
        <v>#DIV/0!</v>
      </c>
    </row>
  </sheetData>
  <sheetProtection sheet="true" objects="true" scenarios="true"/>
  <mergeCells count="6">
    <mergeCell ref="A1:C1"/>
    <mergeCell ref="A2:C2"/>
    <mergeCell ref="A4:C4"/>
    <mergeCell ref="A15:C15"/>
    <mergeCell ref="A28:C28"/>
    <mergeCell ref="A41:C41"/>
  </mergeCells>
  <hyperlinks>
    <hyperlink ref="A2" r:id="rId2" display="SIGUE A &quot;experiencia_ux&quot; EN SUS REDES PARA MÁS AYUDAS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1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D17" activeCellId="0" sqref="D17"/>
    </sheetView>
  </sheetViews>
  <sheetFormatPr defaultColWidth="10.65234375" defaultRowHeight="15.75" customHeight="false" zeroHeight="false" outlineLevelRow="0" outlineLevelCol="0"/>
  <cols>
    <col collapsed="false" customWidth="true" hidden="false" outlineLevel="0" max="1" min="1" style="0" width="20.66"/>
    <col collapsed="false" customWidth="true" hidden="false" outlineLevel="0" max="2" min="2" style="0" width="15.17"/>
  </cols>
  <sheetData>
    <row r="1" customFormat="false" ht="15.75" hidden="false" customHeight="false" outlineLevel="0" collapsed="false">
      <c r="A1" s="0" t="s">
        <v>99</v>
      </c>
      <c r="B1" s="0" t="s">
        <v>100</v>
      </c>
      <c r="C1" s="0" t="s">
        <v>101</v>
      </c>
    </row>
    <row r="2" customFormat="false" ht="15.75" hidden="false" customHeight="false" outlineLevel="0" collapsed="false">
      <c r="B2" s="0" t="n">
        <v>0</v>
      </c>
    </row>
    <row r="3" customFormat="false" ht="15.75" hidden="false" customHeight="false" outlineLevel="0" collapsed="false">
      <c r="A3" s="0" t="s">
        <v>102</v>
      </c>
      <c r="B3" s="0" t="n">
        <v>1</v>
      </c>
      <c r="C3" s="0" t="s">
        <v>103</v>
      </c>
    </row>
    <row r="4" customFormat="false" ht="15.75" hidden="false" customHeight="false" outlineLevel="0" collapsed="false">
      <c r="A4" s="0" t="s">
        <v>104</v>
      </c>
      <c r="B4" s="0" t="n">
        <v>2</v>
      </c>
      <c r="C4" s="0" t="s">
        <v>105</v>
      </c>
    </row>
    <row r="5" customFormat="false" ht="15.75" hidden="false" customHeight="false" outlineLevel="0" collapsed="false">
      <c r="A5" s="0" t="s">
        <v>106</v>
      </c>
      <c r="B5" s="0" t="n">
        <v>3</v>
      </c>
    </row>
    <row r="6" customFormat="false" ht="15.75" hidden="false" customHeight="false" outlineLevel="0" collapsed="false">
      <c r="A6" s="0" t="s">
        <v>107</v>
      </c>
      <c r="B6" s="0" t="n">
        <v>4</v>
      </c>
    </row>
    <row r="7" customFormat="false" ht="15.75" hidden="false" customHeight="false" outlineLevel="0" collapsed="false">
      <c r="A7" s="0" t="s">
        <v>108</v>
      </c>
      <c r="B7" s="0" t="n">
        <v>5</v>
      </c>
    </row>
    <row r="8" customFormat="false" ht="15.75" hidden="false" customHeight="false" outlineLevel="0" collapsed="false">
      <c r="A8" s="0" t="s">
        <v>109</v>
      </c>
      <c r="B8" s="0" t="n">
        <v>6</v>
      </c>
    </row>
    <row r="9" customFormat="false" ht="15.75" hidden="false" customHeight="false" outlineLevel="0" collapsed="false">
      <c r="A9" s="0" t="s">
        <v>110</v>
      </c>
      <c r="B9" s="0" t="n">
        <v>7</v>
      </c>
    </row>
    <row r="10" customFormat="false" ht="15.75" hidden="false" customHeight="false" outlineLevel="0" collapsed="false">
      <c r="B10" s="0" t="n">
        <v>8</v>
      </c>
    </row>
    <row r="11" customFormat="false" ht="15.75" hidden="false" customHeight="false" outlineLevel="0" collapsed="false">
      <c r="B11" s="0" t="n">
        <v>9</v>
      </c>
    </row>
    <row r="12" customFormat="false" ht="15.75" hidden="false" customHeight="false" outlineLevel="0" collapsed="false">
      <c r="B12" s="0" t="n">
        <v>10</v>
      </c>
    </row>
    <row r="13" customFormat="false" ht="15.75" hidden="false" customHeight="false" outlineLevel="0" collapsed="false">
      <c r="B13" s="0" t="n">
        <v>11</v>
      </c>
    </row>
    <row r="14" customFormat="false" ht="15.75" hidden="false" customHeight="false" outlineLevel="0" collapsed="false">
      <c r="B14" s="0" t="n">
        <v>12</v>
      </c>
    </row>
    <row r="15" customFormat="false" ht="15.75" hidden="false" customHeight="false" outlineLevel="0" collapsed="false">
      <c r="B15" s="0" t="n">
        <v>13</v>
      </c>
    </row>
    <row r="16" customFormat="false" ht="15.75" hidden="false" customHeight="false" outlineLevel="0" collapsed="false">
      <c r="B16" s="0" t="n">
        <v>14</v>
      </c>
    </row>
    <row r="17" customFormat="false" ht="15.75" hidden="false" customHeight="false" outlineLevel="0" collapsed="false">
      <c r="B17" s="0" t="n">
        <v>15</v>
      </c>
    </row>
    <row r="18" customFormat="false" ht="15.75" hidden="false" customHeight="false" outlineLevel="0" collapsed="false">
      <c r="B18" s="0" t="n">
        <v>16</v>
      </c>
    </row>
    <row r="19" customFormat="false" ht="15.75" hidden="false" customHeight="false" outlineLevel="0" collapsed="false">
      <c r="B19" s="0" t="n">
        <v>17</v>
      </c>
    </row>
    <row r="20" customFormat="false" ht="15.75" hidden="false" customHeight="false" outlineLevel="0" collapsed="false">
      <c r="B20" s="0" t="n">
        <v>18</v>
      </c>
    </row>
    <row r="21" customFormat="false" ht="15.75" hidden="false" customHeight="false" outlineLevel="0" collapsed="false">
      <c r="B21" s="0" t="n">
        <v>19</v>
      </c>
    </row>
    <row r="22" customFormat="false" ht="15.75" hidden="false" customHeight="false" outlineLevel="0" collapsed="false">
      <c r="B22" s="0" t="n">
        <v>20</v>
      </c>
    </row>
    <row r="23" customFormat="false" ht="15.75" hidden="false" customHeight="false" outlineLevel="0" collapsed="false">
      <c r="B23" s="0" t="n">
        <v>21</v>
      </c>
    </row>
    <row r="24" customFormat="false" ht="15.75" hidden="false" customHeight="false" outlineLevel="0" collapsed="false">
      <c r="B24" s="0" t="n">
        <v>22</v>
      </c>
    </row>
    <row r="25" customFormat="false" ht="15.75" hidden="false" customHeight="false" outlineLevel="0" collapsed="false">
      <c r="B25" s="0" t="n">
        <v>23</v>
      </c>
    </row>
    <row r="26" customFormat="false" ht="15.75" hidden="false" customHeight="false" outlineLevel="0" collapsed="false">
      <c r="B26" s="0" t="n">
        <v>24</v>
      </c>
    </row>
    <row r="27" customFormat="false" ht="15.75" hidden="false" customHeight="false" outlineLevel="0" collapsed="false">
      <c r="B27" s="0" t="n">
        <v>25</v>
      </c>
    </row>
    <row r="28" customFormat="false" ht="15.75" hidden="false" customHeight="false" outlineLevel="0" collapsed="false">
      <c r="B28" s="0" t="n">
        <v>26</v>
      </c>
    </row>
    <row r="29" customFormat="false" ht="15.75" hidden="false" customHeight="false" outlineLevel="0" collapsed="false">
      <c r="B29" s="0" t="n">
        <v>27</v>
      </c>
    </row>
    <row r="30" customFormat="false" ht="15.75" hidden="false" customHeight="false" outlineLevel="0" collapsed="false">
      <c r="B30" s="0" t="n">
        <v>28</v>
      </c>
    </row>
    <row r="31" customFormat="false" ht="15.75" hidden="false" customHeight="false" outlineLevel="0" collapsed="false">
      <c r="B31" s="0" t="n">
        <v>29</v>
      </c>
    </row>
    <row r="32" customFormat="false" ht="15.75" hidden="false" customHeight="false" outlineLevel="0" collapsed="false">
      <c r="B32" s="0" t="n">
        <v>30</v>
      </c>
    </row>
    <row r="33" customFormat="false" ht="15.75" hidden="false" customHeight="false" outlineLevel="0" collapsed="false">
      <c r="B33" s="0" t="n">
        <v>31</v>
      </c>
    </row>
    <row r="34" customFormat="false" ht="15.75" hidden="false" customHeight="false" outlineLevel="0" collapsed="false">
      <c r="B34" s="0" t="n">
        <v>32</v>
      </c>
    </row>
    <row r="35" customFormat="false" ht="15.75" hidden="false" customHeight="false" outlineLevel="0" collapsed="false">
      <c r="B35" s="0" t="n">
        <v>33</v>
      </c>
    </row>
    <row r="36" customFormat="false" ht="15.75" hidden="false" customHeight="false" outlineLevel="0" collapsed="false">
      <c r="B36" s="0" t="n">
        <v>34</v>
      </c>
    </row>
    <row r="37" customFormat="false" ht="15.75" hidden="false" customHeight="false" outlineLevel="0" collapsed="false">
      <c r="B37" s="0" t="n">
        <v>35</v>
      </c>
    </row>
    <row r="38" customFormat="false" ht="15.75" hidden="false" customHeight="false" outlineLevel="0" collapsed="false">
      <c r="B38" s="0" t="n">
        <v>36</v>
      </c>
    </row>
    <row r="39" customFormat="false" ht="15.75" hidden="false" customHeight="false" outlineLevel="0" collapsed="false">
      <c r="B39" s="0" t="n">
        <v>37</v>
      </c>
    </row>
    <row r="40" customFormat="false" ht="15.75" hidden="false" customHeight="false" outlineLevel="0" collapsed="false">
      <c r="B40" s="0" t="n">
        <v>38</v>
      </c>
    </row>
    <row r="41" customFormat="false" ht="15.75" hidden="false" customHeight="false" outlineLevel="0" collapsed="false">
      <c r="B41" s="0" t="n">
        <v>39</v>
      </c>
    </row>
    <row r="42" customFormat="false" ht="15.75" hidden="false" customHeight="false" outlineLevel="0" collapsed="false">
      <c r="B42" s="0" t="n">
        <v>40</v>
      </c>
    </row>
    <row r="43" customFormat="false" ht="15.75" hidden="false" customHeight="false" outlineLevel="0" collapsed="false">
      <c r="B43" s="0" t="n">
        <v>41</v>
      </c>
    </row>
    <row r="44" customFormat="false" ht="15.75" hidden="false" customHeight="false" outlineLevel="0" collapsed="false">
      <c r="B44" s="0" t="n">
        <v>42</v>
      </c>
    </row>
    <row r="45" customFormat="false" ht="15.75" hidden="false" customHeight="false" outlineLevel="0" collapsed="false">
      <c r="B45" s="0" t="n">
        <v>43</v>
      </c>
    </row>
    <row r="46" customFormat="false" ht="15.75" hidden="false" customHeight="false" outlineLevel="0" collapsed="false">
      <c r="B46" s="0" t="n">
        <v>44</v>
      </c>
    </row>
    <row r="47" customFormat="false" ht="15.75" hidden="false" customHeight="false" outlineLevel="0" collapsed="false">
      <c r="B47" s="0" t="n">
        <v>45</v>
      </c>
    </row>
    <row r="48" customFormat="false" ht="15.75" hidden="false" customHeight="false" outlineLevel="0" collapsed="false">
      <c r="B48" s="0" t="n">
        <v>46</v>
      </c>
    </row>
    <row r="49" customFormat="false" ht="15.75" hidden="false" customHeight="false" outlineLevel="0" collapsed="false">
      <c r="B49" s="0" t="n">
        <v>47</v>
      </c>
    </row>
    <row r="50" customFormat="false" ht="15.75" hidden="false" customHeight="false" outlineLevel="0" collapsed="false">
      <c r="B50" s="0" t="n">
        <v>48</v>
      </c>
    </row>
    <row r="51" customFormat="false" ht="15.75" hidden="false" customHeight="false" outlineLevel="0" collapsed="false">
      <c r="B51" s="0" t="n">
        <v>49</v>
      </c>
    </row>
    <row r="52" customFormat="false" ht="15.75" hidden="false" customHeight="false" outlineLevel="0" collapsed="false">
      <c r="B52" s="0" t="n">
        <v>50</v>
      </c>
    </row>
    <row r="53" customFormat="false" ht="15.75" hidden="false" customHeight="false" outlineLevel="0" collapsed="false">
      <c r="B53" s="0" t="n">
        <v>51</v>
      </c>
    </row>
    <row r="54" customFormat="false" ht="15.75" hidden="false" customHeight="false" outlineLevel="0" collapsed="false">
      <c r="B54" s="0" t="n">
        <v>52</v>
      </c>
    </row>
    <row r="55" customFormat="false" ht="15.75" hidden="false" customHeight="false" outlineLevel="0" collapsed="false">
      <c r="B55" s="0" t="n">
        <v>53</v>
      </c>
    </row>
    <row r="56" customFormat="false" ht="15.75" hidden="false" customHeight="false" outlineLevel="0" collapsed="false">
      <c r="B56" s="0" t="n">
        <v>54</v>
      </c>
    </row>
    <row r="57" customFormat="false" ht="15.75" hidden="false" customHeight="false" outlineLevel="0" collapsed="false">
      <c r="B57" s="0" t="n">
        <v>55</v>
      </c>
    </row>
    <row r="58" customFormat="false" ht="15.75" hidden="false" customHeight="false" outlineLevel="0" collapsed="false">
      <c r="B58" s="0" t="n">
        <v>56</v>
      </c>
    </row>
    <row r="59" customFormat="false" ht="15.75" hidden="false" customHeight="false" outlineLevel="0" collapsed="false">
      <c r="B59" s="0" t="n">
        <v>57</v>
      </c>
    </row>
    <row r="60" customFormat="false" ht="15.75" hidden="false" customHeight="false" outlineLevel="0" collapsed="false">
      <c r="B60" s="0" t="n">
        <v>58</v>
      </c>
    </row>
    <row r="61" customFormat="false" ht="15.75" hidden="false" customHeight="false" outlineLevel="0" collapsed="false">
      <c r="B61" s="0" t="n">
        <v>59</v>
      </c>
    </row>
  </sheetData>
  <sheetProtection sheet="true" objects="true" scenarios="true" selectLockedCells="true" selectUnlockedCell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2026-05-17T16:07:00Z</dcterms:created>
  <dc:creator>Iván Agar Mendoza</dc:creator>
  <dc:description/>
  <dc:language>es-ES</dc:language>
  <cp:lastModifiedBy/>
  <dcterms:modified xsi:type="dcterms:W3CDTF">2026-09-17T19:53:39Z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